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55" yWindow="45" windowWidth="6435" windowHeight="11640" activeTab="1"/>
  </bookViews>
  <sheets>
    <sheet name="Basic Demonstrator" sheetId="1" r:id="rId1"/>
    <sheet name="Full Demonstrator" sheetId="2" r:id="rId2"/>
    <sheet name="Sheet1" sheetId="3" r:id="rId3"/>
  </sheets>
  <definedNames>
    <definedName name="_xlnm.Print_Titles" localSheetId="0">'Basic Demonstrator'!$1:$1</definedName>
    <definedName name="_xlnm.Print_Titles" localSheetId="1">'Full Demonstrator'!$1:$1</definedName>
  </definedNames>
  <calcPr fullCalcOnLoad="1"/>
</workbook>
</file>

<file path=xl/sharedStrings.xml><?xml version="1.0" encoding="utf-8"?>
<sst xmlns="http://schemas.openxmlformats.org/spreadsheetml/2006/main" count="229" uniqueCount="106">
  <si>
    <t>Trailer Specifications</t>
  </si>
  <si>
    <t>Description</t>
  </si>
  <si>
    <t>Weight</t>
  </si>
  <si>
    <t>Arm</t>
  </si>
  <si>
    <t>Driver</t>
  </si>
  <si>
    <t>Front Seat Passengers</t>
  </si>
  <si>
    <t>Rear Seat Passengers</t>
  </si>
  <si>
    <t>Hitch</t>
  </si>
  <si>
    <t>Other ( )</t>
  </si>
  <si>
    <t>Trailer Options, Cargo, Accessories</t>
  </si>
  <si>
    <t>Gray Water No. 1</t>
  </si>
  <si>
    <t>Gray Water No. 2</t>
  </si>
  <si>
    <t>Black Water</t>
  </si>
  <si>
    <t>Batteries</t>
  </si>
  <si>
    <t>Generator</t>
  </si>
  <si>
    <t>Reserve</t>
  </si>
  <si>
    <t>Calculated Trailer Weights</t>
  </si>
  <si>
    <t>Hitch (Pin) Weight</t>
  </si>
  <si>
    <t>Hitch (Pin) Weight %</t>
  </si>
  <si>
    <t>Fuel (gas 6.2 lb/gal, diesel 7.0 lb/gal)</t>
  </si>
  <si>
    <t>Propane (4.22 lb/gal)</t>
  </si>
  <si>
    <t>Fresh Water (8.35 lb/gal)</t>
  </si>
  <si>
    <t>Moment</t>
  </si>
  <si>
    <t>Wheelbase (Inches)</t>
  </si>
  <si>
    <t>-</t>
  </si>
  <si>
    <t>Distance hitch to axle (Inches)</t>
  </si>
  <si>
    <t>Weight Added (Total)</t>
  </si>
  <si>
    <t>GVW w/o Trailer</t>
  </si>
  <si>
    <t>Pin/Hitch Weight</t>
  </si>
  <si>
    <t>GAW w/ Trailer (Front)</t>
  </si>
  <si>
    <t>GAW w/ Trailer (Rear)</t>
  </si>
  <si>
    <t>GVW w/ Trailer (Total)</t>
  </si>
  <si>
    <t>(Note 1)</t>
  </si>
  <si>
    <t>(Note 2)</t>
  </si>
  <si>
    <t>Note 1: Truck Arm distances are measured from front axle, (+) aft, (-) forward.</t>
  </si>
  <si>
    <t>Note 2: Trailer Arm distances are measured from hitch/pin, (+) aft, (-) forward.</t>
  </si>
  <si>
    <t>Weight from spec or scale (Hitch)</t>
  </si>
  <si>
    <t>Weight from spec or scale (Axle)</t>
  </si>
  <si>
    <t>Weight Calculated (Total)</t>
  </si>
  <si>
    <t>Curb weight - from spec or scale (Front)</t>
  </si>
  <si>
    <t>Curb weight - from spec or scale (Rear)</t>
  </si>
  <si>
    <t>Curb weight - calculated (Total)</t>
  </si>
  <si>
    <t>Gross Trailer Weight Rating (GTWR)</t>
  </si>
  <si>
    <t>GVWR (Gross Vehicle Weight Rating)</t>
  </si>
  <si>
    <t>GCWR (Gross Combination Weight Rating)</t>
  </si>
  <si>
    <t>GAWR (Gross Axle Weight Ration - Front)</t>
  </si>
  <si>
    <t>GAWR (Gross Axle Weight Rating - Rear)</t>
  </si>
  <si>
    <t>GVW (Gross Vehicle Weight - Total)</t>
  </si>
  <si>
    <t>GAW (Gross Axle Weight - Front)</t>
  </si>
  <si>
    <t>GAW (Gross Axle Weight - Rear)</t>
  </si>
  <si>
    <t>GAWR (Gross Axle Weight Rating)</t>
  </si>
  <si>
    <t>GVW (Gross Vehicle Weight)</t>
  </si>
  <si>
    <t>GAW (Gross Axle Weight)</t>
  </si>
  <si>
    <t>GCW w/ Trailer (Gross Combined Weight)</t>
  </si>
  <si>
    <t>Legal Disclamer: This calculation demonstrator is intended for demonstration purposes only.  It is not intended as a device to select the safest and best combination of tow vehicle and trailer.  You still have to use your own best judgment in selecting the best and safest combination of truck and RV.  You still have to use your own best judgment in using a certain combination of truck and RV.  If you use this calculation demonstrator for anything other than its intended purpose of demonstration, neither its author nor the web site it's posted on nor the owner of the web site it's posted on nor the owner of the hosting service of the web site it's posted on is responsible or liable for any damages or injuries resulting from the misuse of this calculation demonstrator.</t>
  </si>
  <si>
    <t>Tow Vehicle Specifications</t>
  </si>
  <si>
    <t>Tow Vehicle Options, Cargo, Passengers</t>
  </si>
  <si>
    <t>Tow Vehicle Weights w/o Trailer</t>
  </si>
  <si>
    <t>Calculated Tow Vehicle Weights</t>
  </si>
  <si>
    <t>Note 3: Type data into green cells only.  Do not over-write formulas.</t>
  </si>
  <si>
    <t>Note 5: If you add rows to add more optional equipment, be sure to maintain the integrity of all formulas.</t>
  </si>
  <si>
    <t>Note 6: Do not add weight for the same item twice.  If truck was weighed with full fuel, don't add it in again.  If the hitch was on the truck when you weighed it, don't add it again, etc.</t>
  </si>
  <si>
    <t>Water in water heater</t>
  </si>
  <si>
    <t>Water in accumulator</t>
  </si>
  <si>
    <t>Note 7: Use positive weights to add items to truck or trailer, negative weights to remove them.  You can remove weight in one location and add it back in another location to determine the effect on hitch weight, etc.</t>
  </si>
  <si>
    <t>Curb Weight (Empty Weight)</t>
  </si>
  <si>
    <t>Axle Weight</t>
  </si>
  <si>
    <t>Hitch Weight</t>
  </si>
  <si>
    <t>Reserve Towing Capacity</t>
  </si>
  <si>
    <t>Passengers</t>
  </si>
  <si>
    <t>Note 1: Type data into green cells only.  Do not over-write formulas.</t>
  </si>
  <si>
    <t>Note 2: If you add rows to add more optional equipment, be sure to maintain the integrity of all formulas.</t>
  </si>
  <si>
    <t>Note 3: Do not add weight for the same item twice.  If truck was weighed with full fuel, don't add it in again.  If the hitch was on the truck when you weighed it, don't add it again, etc.</t>
  </si>
  <si>
    <t>New Tow Vehicle Weights w/o Trailer</t>
  </si>
  <si>
    <t>Optional Hitch (Pin) % Adjustment (Note 4)</t>
  </si>
  <si>
    <t>Reserve Tow Vehicle Cargo Capacity</t>
  </si>
  <si>
    <t>Reserve Trailer Cargo Capacity</t>
  </si>
  <si>
    <t>Note 4: The basic demonstrator assumes that cargo added to the trailer will be evenly distributed using the same pin/hitch weight percentage as the empty trailer.  You can adjust the percentage of hitch weight by manually entering a new figure.</t>
  </si>
  <si>
    <t>New Tow Vehicle Weights w/ Trailer</t>
  </si>
  <si>
    <t>Note 4: Moment = Weight * Arm (Inch-Lbs)</t>
  </si>
  <si>
    <t>Other (Spare Tire )</t>
  </si>
  <si>
    <t>Other (Air Cond )</t>
  </si>
  <si>
    <t>Other (Microwave )</t>
  </si>
  <si>
    <t>Other (Stereo )</t>
  </si>
  <si>
    <t>Other (Misc Stuff)</t>
  </si>
  <si>
    <t>Other (Awning )</t>
  </si>
  <si>
    <t>Other (tool box)</t>
  </si>
  <si>
    <t>Other (generator)</t>
  </si>
  <si>
    <t>Other (firewood)</t>
  </si>
  <si>
    <t>Other (Miscellaneous Stuff)</t>
  </si>
  <si>
    <t>Other (Misc Stuff rear)</t>
  </si>
  <si>
    <t>Weighted 11/7/2004</t>
  </si>
  <si>
    <t>CAT Scale</t>
  </si>
  <si>
    <t>Pilot Trvl Ctr - Eloy, AZ</t>
  </si>
  <si>
    <t>GVW</t>
  </si>
  <si>
    <t>lbs</t>
  </si>
  <si>
    <t>GCWR</t>
  </si>
  <si>
    <t>TV Front</t>
  </si>
  <si>
    <t>TV Rear</t>
  </si>
  <si>
    <t>SPEC</t>
  </si>
  <si>
    <t>CAT</t>
  </si>
  <si>
    <t>Difference</t>
  </si>
  <si>
    <t>Trailer GVW</t>
  </si>
  <si>
    <t>Truck GVW</t>
  </si>
  <si>
    <t>full tank w/passengers, lawn chairs, misc.</t>
  </si>
  <si>
    <t>Other (pots/pans/dishes/etc)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</si>
</sst>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_);[Red]\(0\)"/>
  </numFmts>
  <fonts count="5">
    <font>
      <sz val="10"/>
      <name val="Arial"/>
      <family val="0"/>
    </font>
    <font>
      <b/>
      <sz val="10"/>
      <name val="Arial"/>
      <family val="2"/>
    </font>
    <font>
      <b/>
      <sz val="8"/>
      <name val="Arial"/>
      <family val="2"/>
    </font>
    <font>
      <b/>
      <sz val="9"/>
      <name val="Arial"/>
      <family val="2"/>
    </font>
    <font>
      <sz val="8"/>
      <name val="Arial"/>
      <family val="0"/>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4">
    <border>
      <left/>
      <right/>
      <top/>
      <bottom/>
      <diagonal/>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38" fontId="0" fillId="0" borderId="0" xfId="0" applyNumberFormat="1" applyFont="1" applyAlignment="1">
      <alignment horizontal="right"/>
    </xf>
    <xf numFmtId="3" fontId="0" fillId="0" borderId="0" xfId="0" applyNumberFormat="1" applyFont="1" applyAlignment="1">
      <alignment horizontal="right"/>
    </xf>
    <xf numFmtId="0" fontId="1" fillId="0" borderId="1" xfId="0" applyFont="1" applyBorder="1" applyAlignment="1">
      <alignment/>
    </xf>
    <xf numFmtId="0" fontId="1" fillId="0" borderId="2" xfId="0" applyFont="1" applyBorder="1" applyAlignment="1">
      <alignment/>
    </xf>
    <xf numFmtId="3" fontId="0" fillId="0" borderId="3" xfId="0" applyNumberFormat="1" applyFont="1" applyBorder="1" applyAlignment="1">
      <alignment horizontal="right"/>
    </xf>
    <xf numFmtId="38" fontId="0" fillId="0" borderId="3" xfId="0" applyNumberFormat="1" applyFont="1" applyBorder="1" applyAlignment="1">
      <alignment horizontal="right"/>
    </xf>
    <xf numFmtId="3" fontId="0" fillId="0" borderId="4" xfId="0" applyNumberFormat="1" applyFont="1" applyBorder="1" applyAlignment="1">
      <alignment horizontal="right"/>
    </xf>
    <xf numFmtId="0" fontId="0" fillId="0" borderId="2" xfId="0" applyBorder="1" applyAlignment="1">
      <alignment/>
    </xf>
    <xf numFmtId="3" fontId="0" fillId="2" borderId="3" xfId="0" applyNumberFormat="1" applyFont="1" applyFill="1" applyBorder="1" applyAlignment="1">
      <alignment horizontal="right"/>
    </xf>
    <xf numFmtId="38" fontId="0" fillId="0" borderId="3" xfId="0"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4" xfId="0" applyNumberFormat="1" applyFont="1" applyFill="1" applyBorder="1" applyAlignment="1">
      <alignment horizontal="right"/>
    </xf>
    <xf numFmtId="9" fontId="0" fillId="0" borderId="3" xfId="0" applyNumberFormat="1" applyFont="1" applyFill="1" applyBorder="1" applyAlignment="1">
      <alignment horizontal="right"/>
    </xf>
    <xf numFmtId="0" fontId="0" fillId="0" borderId="5" xfId="0" applyBorder="1" applyAlignment="1">
      <alignment/>
    </xf>
    <xf numFmtId="3" fontId="0" fillId="0" borderId="6" xfId="0" applyNumberFormat="1" applyFont="1" applyBorder="1" applyAlignment="1">
      <alignment horizontal="right"/>
    </xf>
    <xf numFmtId="38" fontId="0" fillId="0" borderId="6" xfId="0" applyNumberFormat="1" applyFont="1" applyBorder="1" applyAlignment="1">
      <alignment horizontal="right"/>
    </xf>
    <xf numFmtId="3" fontId="0" fillId="0" borderId="7" xfId="0" applyNumberFormat="1" applyFont="1" applyBorder="1" applyAlignment="1">
      <alignment horizontal="right"/>
    </xf>
    <xf numFmtId="0" fontId="1" fillId="0" borderId="8" xfId="0" applyFont="1" applyBorder="1" applyAlignment="1">
      <alignment/>
    </xf>
    <xf numFmtId="3" fontId="1" fillId="0" borderId="9" xfId="0" applyNumberFormat="1" applyFont="1" applyBorder="1" applyAlignment="1">
      <alignment horizontal="right"/>
    </xf>
    <xf numFmtId="38" fontId="1" fillId="0" borderId="9" xfId="0" applyNumberFormat="1" applyFont="1" applyBorder="1" applyAlignment="1">
      <alignment horizontal="right"/>
    </xf>
    <xf numFmtId="3" fontId="1" fillId="0" borderId="10" xfId="0" applyNumberFormat="1" applyFont="1" applyBorder="1" applyAlignment="1">
      <alignment horizontal="right"/>
    </xf>
    <xf numFmtId="3" fontId="0" fillId="0" borderId="11" xfId="0" applyNumberFormat="1" applyFont="1" applyBorder="1" applyAlignment="1">
      <alignment horizontal="right"/>
    </xf>
    <xf numFmtId="38" fontId="0" fillId="0" borderId="11" xfId="0" applyNumberFormat="1" applyFont="1" applyBorder="1" applyAlignment="1">
      <alignment horizontal="right"/>
    </xf>
    <xf numFmtId="3" fontId="0" fillId="0" borderId="12" xfId="0" applyNumberFormat="1" applyFont="1" applyBorder="1" applyAlignment="1">
      <alignment horizontal="right"/>
    </xf>
    <xf numFmtId="3" fontId="0" fillId="0" borderId="6" xfId="0" applyNumberFormat="1" applyFont="1" applyFill="1" applyBorder="1" applyAlignment="1">
      <alignment horizontal="right"/>
    </xf>
    <xf numFmtId="38" fontId="0" fillId="0" borderId="6" xfId="0" applyNumberFormat="1" applyFont="1" applyFill="1" applyBorder="1" applyAlignment="1">
      <alignment horizontal="right"/>
    </xf>
    <xf numFmtId="3" fontId="0" fillId="0" borderId="7" xfId="0" applyNumberFormat="1" applyFont="1" applyFill="1" applyBorder="1" applyAlignment="1">
      <alignment horizontal="right"/>
    </xf>
    <xf numFmtId="3" fontId="0" fillId="0" borderId="11" xfId="0" applyNumberFormat="1" applyFont="1" applyFill="1" applyBorder="1" applyAlignment="1">
      <alignment horizontal="right"/>
    </xf>
    <xf numFmtId="38" fontId="0" fillId="0" borderId="11" xfId="0" applyNumberFormat="1" applyFont="1" applyFill="1" applyBorder="1" applyAlignment="1">
      <alignment horizontal="right"/>
    </xf>
    <xf numFmtId="3" fontId="0" fillId="0" borderId="12" xfId="0" applyNumberFormat="1" applyFont="1" applyFill="1" applyBorder="1" applyAlignment="1">
      <alignment horizontal="right"/>
    </xf>
    <xf numFmtId="0" fontId="1" fillId="0" borderId="0" xfId="0" applyFont="1" applyAlignment="1">
      <alignment/>
    </xf>
    <xf numFmtId="3" fontId="0" fillId="0" borderId="0" xfId="0" applyNumberFormat="1" applyAlignment="1">
      <alignment/>
    </xf>
    <xf numFmtId="14" fontId="0" fillId="0" borderId="0" xfId="0" applyNumberFormat="1" applyAlignment="1">
      <alignment/>
    </xf>
    <xf numFmtId="0" fontId="0" fillId="0" borderId="13" xfId="0" applyBorder="1" applyAlignment="1">
      <alignment/>
    </xf>
    <xf numFmtId="3" fontId="0" fillId="2" borderId="4" xfId="0" applyNumberFormat="1" applyFont="1" applyFill="1" applyBorder="1" applyAlignment="1">
      <alignment horizontal="right"/>
    </xf>
    <xf numFmtId="9" fontId="0" fillId="0" borderId="4" xfId="0" applyNumberFormat="1" applyFont="1" applyFill="1" applyBorder="1" applyAlignment="1">
      <alignment horizontal="right"/>
    </xf>
    <xf numFmtId="9" fontId="0" fillId="2" borderId="4" xfId="0" applyNumberFormat="1" applyFont="1" applyFill="1" applyBorder="1" applyAlignment="1">
      <alignment horizontal="right"/>
    </xf>
    <xf numFmtId="3" fontId="0" fillId="0" borderId="14" xfId="0" applyNumberFormat="1" applyFont="1" applyFill="1" applyBorder="1" applyAlignment="1">
      <alignment horizontal="right"/>
    </xf>
    <xf numFmtId="38"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3" xfId="0" applyBorder="1" applyAlignment="1">
      <alignment horizontal="center"/>
    </xf>
    <xf numFmtId="0" fontId="2" fillId="0" borderId="0" xfId="0" applyFont="1" applyAlignment="1">
      <alignment horizontal="center"/>
    </xf>
    <xf numFmtId="0" fontId="0" fillId="3" borderId="3" xfId="0" applyFill="1" applyBorder="1" applyAlignment="1">
      <alignment horizontal="center"/>
    </xf>
    <xf numFmtId="0" fontId="0" fillId="3" borderId="0" xfId="0" applyFill="1" applyAlignment="1">
      <alignment horizontal="center"/>
    </xf>
    <xf numFmtId="0" fontId="3" fillId="0" borderId="3" xfId="0" applyFont="1" applyBorder="1" applyAlignment="1">
      <alignment/>
    </xf>
    <xf numFmtId="0" fontId="3" fillId="0" borderId="0" xfId="0" applyFont="1" applyAlignment="1">
      <alignment/>
    </xf>
    <xf numFmtId="0" fontId="3" fillId="0" borderId="0" xfId="0" applyFont="1" applyFill="1" applyBorder="1" applyAlignment="1">
      <alignment/>
    </xf>
    <xf numFmtId="0" fontId="2" fillId="3" borderId="0" xfId="0" applyFont="1" applyFill="1" applyAlignment="1">
      <alignment horizontal="center"/>
    </xf>
    <xf numFmtId="1" fontId="0" fillId="0" borderId="0" xfId="0" applyNumberFormat="1" applyAlignment="1">
      <alignment horizontal="center"/>
    </xf>
    <xf numFmtId="0" fontId="0" fillId="0" borderId="15" xfId="0" applyFill="1" applyBorder="1" applyAlignment="1">
      <alignment vertical="top" wrapText="1"/>
    </xf>
    <xf numFmtId="0" fontId="0" fillId="0" borderId="16" xfId="0"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9" xfId="0" applyFill="1" applyBorder="1" applyAlignment="1">
      <alignment wrapText="1"/>
    </xf>
    <xf numFmtId="0" fontId="0" fillId="0" borderId="20" xfId="0" applyBorder="1" applyAlignment="1">
      <alignment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vertical="top" wrapText="1"/>
    </xf>
    <xf numFmtId="0" fontId="0" fillId="0" borderId="22" xfId="0" applyFont="1" applyBorder="1" applyAlignment="1">
      <alignment vertical="top" wrapText="1"/>
    </xf>
    <xf numFmtId="0" fontId="0" fillId="0" borderId="3" xfId="0" applyFill="1" applyBorder="1" applyAlignment="1">
      <alignment horizontal="left" vertical="top" wrapText="1"/>
    </xf>
    <xf numFmtId="0" fontId="0" fillId="0" borderId="19" xfId="0" applyBorder="1" applyAlignment="1">
      <alignment/>
    </xf>
    <xf numFmtId="0" fontId="0" fillId="0" borderId="23" xfId="0" applyBorder="1" applyAlignment="1">
      <alignment/>
    </xf>
    <xf numFmtId="0" fontId="0" fillId="0" borderId="20" xfId="0" applyBorder="1" applyAlignment="1">
      <alignment/>
    </xf>
    <xf numFmtId="0" fontId="0" fillId="0" borderId="15" xfId="0" applyBorder="1" applyAlignment="1">
      <alignment/>
    </xf>
    <xf numFmtId="0" fontId="0" fillId="0" borderId="21" xfId="0" applyBorder="1" applyAlignment="1">
      <alignment/>
    </xf>
    <xf numFmtId="0" fontId="0" fillId="0" borderId="16" xfId="0" applyBorder="1" applyAlignment="1">
      <alignment/>
    </xf>
    <xf numFmtId="0" fontId="0" fillId="0" borderId="15" xfId="0" applyFill="1" applyBorder="1" applyAlignment="1">
      <alignment/>
    </xf>
    <xf numFmtId="0" fontId="0" fillId="0" borderId="21" xfId="0"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7"/>
  <sheetViews>
    <sheetView workbookViewId="0" topLeftCell="A1">
      <pane ySplit="1" topLeftCell="BM33" activePane="bottomLeft" state="frozen"/>
      <selection pane="topLeft" activeCell="A1" sqref="A1"/>
      <selection pane="bottomLeft" activeCell="B54" sqref="B54"/>
    </sheetView>
  </sheetViews>
  <sheetFormatPr defaultColWidth="9.140625" defaultRowHeight="12.75"/>
  <cols>
    <col min="1" max="1" width="37.57421875" style="0" bestFit="1" customWidth="1"/>
    <col min="2" max="2" width="9.140625" style="2" customWidth="1"/>
  </cols>
  <sheetData>
    <row r="1" spans="1:2" ht="13.5" thickBot="1">
      <c r="A1" s="18" t="s">
        <v>1</v>
      </c>
      <c r="B1" s="21" t="s">
        <v>2</v>
      </c>
    </row>
    <row r="2" spans="1:2" ht="12.75">
      <c r="A2" s="3" t="s">
        <v>55</v>
      </c>
      <c r="B2" s="24"/>
    </row>
    <row r="3" spans="1:2" ht="12.75">
      <c r="A3" s="8" t="s">
        <v>43</v>
      </c>
      <c r="B3" s="35">
        <v>6300</v>
      </c>
    </row>
    <row r="4" spans="1:2" ht="12.75">
      <c r="A4" s="8" t="s">
        <v>44</v>
      </c>
      <c r="B4" s="35">
        <v>13000</v>
      </c>
    </row>
    <row r="5" spans="1:2" ht="12.75">
      <c r="A5" s="8" t="s">
        <v>65</v>
      </c>
      <c r="B5" s="35">
        <v>4458</v>
      </c>
    </row>
    <row r="6" spans="1:2" ht="12.75">
      <c r="A6" s="34" t="s">
        <v>75</v>
      </c>
      <c r="B6" s="12">
        <f>B3-B5</f>
        <v>1842</v>
      </c>
    </row>
    <row r="7" spans="1:2" ht="12.75">
      <c r="A7" s="8" t="s">
        <v>42</v>
      </c>
      <c r="B7" s="12">
        <f>B4-B5</f>
        <v>8542</v>
      </c>
    </row>
    <row r="8" spans="1:2" ht="12.75">
      <c r="A8" s="4" t="s">
        <v>56</v>
      </c>
      <c r="B8" s="7"/>
    </row>
    <row r="9" spans="1:2" ht="12.75">
      <c r="A9" s="8" t="s">
        <v>4</v>
      </c>
      <c r="B9" s="35">
        <v>195</v>
      </c>
    </row>
    <row r="10" spans="1:2" ht="12.75">
      <c r="A10" s="8" t="s">
        <v>69</v>
      </c>
      <c r="B10" s="35">
        <v>175</v>
      </c>
    </row>
    <row r="11" spans="1:2" ht="12.75">
      <c r="A11" s="8" t="s">
        <v>19</v>
      </c>
      <c r="B11" s="35">
        <v>150</v>
      </c>
    </row>
    <row r="12" spans="1:2" ht="12.75">
      <c r="A12" s="8" t="s">
        <v>7</v>
      </c>
      <c r="B12" s="35">
        <v>75</v>
      </c>
    </row>
    <row r="13" spans="1:2" ht="12.75">
      <c r="A13" s="8" t="s">
        <v>86</v>
      </c>
      <c r="B13" s="35">
        <v>60</v>
      </c>
    </row>
    <row r="14" spans="1:2" ht="12.75">
      <c r="A14" s="8" t="s">
        <v>87</v>
      </c>
      <c r="B14" s="35">
        <v>68</v>
      </c>
    </row>
    <row r="15" spans="1:2" ht="12.75">
      <c r="A15" s="8" t="s">
        <v>88</v>
      </c>
      <c r="B15" s="35">
        <v>75</v>
      </c>
    </row>
    <row r="16" spans="1:2" ht="12.75">
      <c r="A16" s="8" t="s">
        <v>89</v>
      </c>
      <c r="B16" s="35">
        <v>100</v>
      </c>
    </row>
    <row r="17" spans="1:2" ht="12.75">
      <c r="A17" s="8" t="s">
        <v>8</v>
      </c>
      <c r="B17" s="35">
        <v>0</v>
      </c>
    </row>
    <row r="18" spans="1:2" ht="12.75">
      <c r="A18" s="8" t="s">
        <v>8</v>
      </c>
      <c r="B18" s="35">
        <v>0</v>
      </c>
    </row>
    <row r="19" spans="1:2" ht="12.75">
      <c r="A19" s="8" t="s">
        <v>8</v>
      </c>
      <c r="B19" s="35">
        <v>0</v>
      </c>
    </row>
    <row r="20" spans="1:2" ht="12.75">
      <c r="A20" s="8" t="s">
        <v>8</v>
      </c>
      <c r="B20" s="35">
        <v>0</v>
      </c>
    </row>
    <row r="21" spans="1:2" ht="12.75">
      <c r="A21" s="8" t="s">
        <v>8</v>
      </c>
      <c r="B21" s="35">
        <v>0</v>
      </c>
    </row>
    <row r="22" spans="1:2" ht="12.75">
      <c r="A22" s="8" t="s">
        <v>8</v>
      </c>
      <c r="B22" s="35">
        <v>0</v>
      </c>
    </row>
    <row r="23" spans="1:2" ht="12.75">
      <c r="A23" s="8" t="s">
        <v>26</v>
      </c>
      <c r="B23" s="12">
        <f>SUM(B9:B22)</f>
        <v>898</v>
      </c>
    </row>
    <row r="24" spans="1:2" ht="12.75">
      <c r="A24" s="4" t="s">
        <v>73</v>
      </c>
      <c r="B24" s="7"/>
    </row>
    <row r="25" spans="1:2" ht="12.75">
      <c r="A25" s="8" t="s">
        <v>47</v>
      </c>
      <c r="B25" s="12">
        <f>B23+B5</f>
        <v>5356</v>
      </c>
    </row>
    <row r="26" spans="1:2" ht="13.5" thickBot="1">
      <c r="A26" s="8" t="s">
        <v>42</v>
      </c>
      <c r="B26" s="12">
        <f>B4-B25</f>
        <v>7644</v>
      </c>
    </row>
    <row r="27" spans="1:2" ht="12.75">
      <c r="A27" s="3" t="s">
        <v>0</v>
      </c>
      <c r="B27" s="24"/>
    </row>
    <row r="28" spans="1:2" ht="12.75">
      <c r="A28" s="8" t="s">
        <v>43</v>
      </c>
      <c r="B28" s="35">
        <v>6600</v>
      </c>
    </row>
    <row r="29" spans="1:5" ht="12.75">
      <c r="A29" s="8" t="s">
        <v>66</v>
      </c>
      <c r="B29" s="35">
        <v>3355</v>
      </c>
      <c r="E29" s="32"/>
    </row>
    <row r="30" spans="1:5" ht="12.75">
      <c r="A30" s="8" t="s">
        <v>67</v>
      </c>
      <c r="B30" s="35">
        <v>320</v>
      </c>
      <c r="E30" s="32"/>
    </row>
    <row r="31" spans="1:5" ht="12.75">
      <c r="A31" s="8" t="s">
        <v>38</v>
      </c>
      <c r="B31" s="12">
        <f>B30+B29</f>
        <v>3675</v>
      </c>
      <c r="E31" s="32"/>
    </row>
    <row r="32" spans="1:5" ht="12.75">
      <c r="A32" s="8" t="s">
        <v>18</v>
      </c>
      <c r="B32" s="36">
        <v>0.09</v>
      </c>
      <c r="E32" s="32"/>
    </row>
    <row r="33" spans="1:2" ht="12.75">
      <c r="A33" s="4" t="s">
        <v>9</v>
      </c>
      <c r="B33" s="7"/>
    </row>
    <row r="34" spans="1:2" ht="12.75">
      <c r="A34" s="8" t="s">
        <v>21</v>
      </c>
      <c r="B34" s="35">
        <v>0</v>
      </c>
    </row>
    <row r="35" spans="1:2" ht="12.75">
      <c r="A35" s="8" t="s">
        <v>10</v>
      </c>
      <c r="B35" s="35">
        <v>0</v>
      </c>
    </row>
    <row r="36" spans="1:2" ht="12.75">
      <c r="A36" s="8" t="s">
        <v>11</v>
      </c>
      <c r="B36" s="35">
        <v>0</v>
      </c>
    </row>
    <row r="37" spans="1:2" ht="12.75">
      <c r="A37" s="8" t="s">
        <v>12</v>
      </c>
      <c r="B37" s="35">
        <v>0</v>
      </c>
    </row>
    <row r="38" spans="1:2" ht="12.75">
      <c r="A38" s="8" t="s">
        <v>62</v>
      </c>
      <c r="B38" s="35">
        <v>36</v>
      </c>
    </row>
    <row r="39" spans="1:2" ht="12.75">
      <c r="A39" s="8" t="s">
        <v>63</v>
      </c>
      <c r="B39" s="35">
        <v>0</v>
      </c>
    </row>
    <row r="40" spans="1:2" ht="12.75">
      <c r="A40" s="8" t="s">
        <v>20</v>
      </c>
      <c r="B40" s="35">
        <v>150</v>
      </c>
    </row>
    <row r="41" spans="1:2" ht="12.75">
      <c r="A41" s="8" t="s">
        <v>13</v>
      </c>
      <c r="B41" s="35">
        <v>120</v>
      </c>
    </row>
    <row r="42" spans="1:2" ht="12.75">
      <c r="A42" s="8" t="s">
        <v>14</v>
      </c>
      <c r="B42" s="35">
        <v>0</v>
      </c>
    </row>
    <row r="43" spans="1:2" ht="12.75">
      <c r="A43" s="8" t="s">
        <v>80</v>
      </c>
      <c r="B43" s="35">
        <v>75</v>
      </c>
    </row>
    <row r="44" spans="1:2" ht="12.75">
      <c r="A44" s="8" t="s">
        <v>81</v>
      </c>
      <c r="B44" s="35">
        <v>100</v>
      </c>
    </row>
    <row r="45" spans="1:2" ht="12.75">
      <c r="A45" s="8" t="s">
        <v>82</v>
      </c>
      <c r="B45" s="35">
        <v>50</v>
      </c>
    </row>
    <row r="46" spans="1:2" ht="12.75">
      <c r="A46" s="8" t="s">
        <v>83</v>
      </c>
      <c r="B46" s="35">
        <v>25</v>
      </c>
    </row>
    <row r="47" spans="1:2" ht="12.75">
      <c r="A47" s="8" t="s">
        <v>84</v>
      </c>
      <c r="B47" s="35">
        <v>350</v>
      </c>
    </row>
    <row r="48" spans="1:2" ht="12.75">
      <c r="A48" s="8" t="s">
        <v>85</v>
      </c>
      <c r="B48" s="35">
        <v>100</v>
      </c>
    </row>
    <row r="49" spans="1:2" ht="12.75">
      <c r="A49" s="8" t="s">
        <v>26</v>
      </c>
      <c r="B49" s="12">
        <f>SUM(B34:B48)</f>
        <v>1006</v>
      </c>
    </row>
    <row r="50" spans="1:4" ht="12.75">
      <c r="A50" s="4" t="s">
        <v>16</v>
      </c>
      <c r="B50" s="7"/>
      <c r="D50" s="33"/>
    </row>
    <row r="51" spans="1:5" ht="12.75">
      <c r="A51" s="8" t="s">
        <v>51</v>
      </c>
      <c r="B51" s="12">
        <f>B31+B49</f>
        <v>4681</v>
      </c>
      <c r="E51" s="32"/>
    </row>
    <row r="52" spans="1:5" ht="12.75">
      <c r="A52" s="8" t="s">
        <v>74</v>
      </c>
      <c r="B52" s="37">
        <v>0.12</v>
      </c>
      <c r="E52" s="32"/>
    </row>
    <row r="53" spans="1:5" ht="12.75">
      <c r="A53" s="8" t="s">
        <v>52</v>
      </c>
      <c r="B53" s="12">
        <f>B51*(1-B52)</f>
        <v>4119.28</v>
      </c>
      <c r="E53" s="32"/>
    </row>
    <row r="54" spans="1:5" ht="12.75">
      <c r="A54" s="8" t="s">
        <v>17</v>
      </c>
      <c r="B54" s="12">
        <f>IF(B53=0,0,B51-B53)</f>
        <v>561.7200000000003</v>
      </c>
      <c r="E54" s="32"/>
    </row>
    <row r="55" spans="1:2" ht="13.5" thickBot="1">
      <c r="A55" s="34" t="s">
        <v>76</v>
      </c>
      <c r="B55" s="38">
        <f>B28-B51</f>
        <v>1919</v>
      </c>
    </row>
    <row r="56" spans="1:2" ht="12.75">
      <c r="A56" s="3" t="s">
        <v>78</v>
      </c>
      <c r="B56" s="30"/>
    </row>
    <row r="57" spans="1:2" ht="12.75">
      <c r="A57" s="8" t="s">
        <v>31</v>
      </c>
      <c r="B57" s="12">
        <f>B25+B54</f>
        <v>5917.72</v>
      </c>
    </row>
    <row r="58" spans="1:2" ht="12.75">
      <c r="A58" s="34" t="s">
        <v>75</v>
      </c>
      <c r="B58" s="12">
        <f>B3-B57</f>
        <v>382.27999999999975</v>
      </c>
    </row>
    <row r="59" spans="1:2" ht="12.75">
      <c r="A59" s="8" t="s">
        <v>53</v>
      </c>
      <c r="B59" s="12">
        <f>B25+B51</f>
        <v>10037</v>
      </c>
    </row>
    <row r="60" spans="1:2" ht="13.5" thickBot="1">
      <c r="A60" s="14" t="s">
        <v>68</v>
      </c>
      <c r="B60" s="27">
        <f>B4-B59</f>
        <v>2963</v>
      </c>
    </row>
    <row r="61" spans="1:2" ht="26.25" customHeight="1">
      <c r="A61" s="57" t="s">
        <v>70</v>
      </c>
      <c r="B61" s="58"/>
    </row>
    <row r="62" spans="1:2" ht="39.75" customHeight="1">
      <c r="A62" s="51" t="s">
        <v>71</v>
      </c>
      <c r="B62" s="52"/>
    </row>
    <row r="63" spans="1:2" ht="55.5" customHeight="1">
      <c r="A63" s="55" t="s">
        <v>72</v>
      </c>
      <c r="B63" s="56"/>
    </row>
    <row r="64" spans="1:2" ht="66" customHeight="1">
      <c r="A64" s="59" t="s">
        <v>77</v>
      </c>
      <c r="B64" s="60"/>
    </row>
    <row r="65" spans="1:2" ht="195" customHeight="1" thickBot="1">
      <c r="A65" s="53" t="s">
        <v>54</v>
      </c>
      <c r="B65" s="54"/>
    </row>
    <row r="67" ht="12.75">
      <c r="A67" s="31"/>
    </row>
  </sheetData>
  <mergeCells count="5">
    <mergeCell ref="A62:B62"/>
    <mergeCell ref="A65:B65"/>
    <mergeCell ref="A63:B63"/>
    <mergeCell ref="A61:B61"/>
    <mergeCell ref="A64:B64"/>
  </mergeCells>
  <printOptions horizontalCentered="1"/>
  <pageMargins left="0.75" right="0.75" top="1" bottom="1" header="0.5" footer="0.5"/>
  <pageSetup horizontalDpi="300" verticalDpi="300" orientation="portrait" r:id="rId1"/>
  <headerFooter alignWithMargins="0">
    <oddHeader>&amp;CTruck and Trailer Weight Demonstrator</oddHead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J88"/>
  <sheetViews>
    <sheetView tabSelected="1" workbookViewId="0" topLeftCell="A1">
      <pane ySplit="1" topLeftCell="BM65" activePane="bottomLeft" state="frozen"/>
      <selection pane="topLeft" activeCell="A1" sqref="A1"/>
      <selection pane="bottomLeft" activeCell="B13" sqref="B13"/>
    </sheetView>
  </sheetViews>
  <sheetFormatPr defaultColWidth="9.140625" defaultRowHeight="12.75"/>
  <cols>
    <col min="1" max="1" width="37.57421875" style="0" bestFit="1" customWidth="1"/>
    <col min="2" max="2" width="9.140625" style="2" customWidth="1"/>
    <col min="3" max="3" width="9.140625" style="1" customWidth="1"/>
    <col min="4" max="5" width="9.140625" style="2" customWidth="1"/>
  </cols>
  <sheetData>
    <row r="1" spans="1:5" ht="13.5" thickBot="1">
      <c r="A1" s="18" t="s">
        <v>1</v>
      </c>
      <c r="B1" s="19" t="s">
        <v>2</v>
      </c>
      <c r="C1" s="20" t="s">
        <v>15</v>
      </c>
      <c r="D1" s="19" t="s">
        <v>3</v>
      </c>
      <c r="E1" s="21" t="s">
        <v>22</v>
      </c>
    </row>
    <row r="2" spans="1:5" ht="12.75">
      <c r="A2" s="3" t="s">
        <v>55</v>
      </c>
      <c r="B2" s="22"/>
      <c r="C2" s="23"/>
      <c r="D2" s="22"/>
      <c r="E2" s="24"/>
    </row>
    <row r="3" spans="1:5" ht="12.75">
      <c r="A3" s="8" t="s">
        <v>23</v>
      </c>
      <c r="B3" s="9">
        <v>139</v>
      </c>
      <c r="C3" s="10" t="s">
        <v>24</v>
      </c>
      <c r="D3" s="11" t="s">
        <v>24</v>
      </c>
      <c r="E3" s="12" t="s">
        <v>24</v>
      </c>
    </row>
    <row r="4" spans="1:5" ht="12.75">
      <c r="A4" s="8" t="s">
        <v>43</v>
      </c>
      <c r="B4" s="9">
        <f>'Basic Demonstrator'!B3</f>
        <v>6300</v>
      </c>
      <c r="C4" s="10" t="s">
        <v>24</v>
      </c>
      <c r="D4" s="11" t="s">
        <v>24</v>
      </c>
      <c r="E4" s="12" t="s">
        <v>24</v>
      </c>
    </row>
    <row r="5" spans="1:7" ht="12.75">
      <c r="A5" s="8" t="s">
        <v>44</v>
      </c>
      <c r="B5" s="9">
        <f>'Basic Demonstrator'!B4</f>
        <v>13000</v>
      </c>
      <c r="C5" s="10" t="s">
        <v>24</v>
      </c>
      <c r="D5" s="11" t="s">
        <v>24</v>
      </c>
      <c r="E5" s="12" t="s">
        <v>24</v>
      </c>
      <c r="G5" s="40" t="s">
        <v>91</v>
      </c>
    </row>
    <row r="6" spans="1:7" ht="12.75">
      <c r="A6" s="8" t="s">
        <v>45</v>
      </c>
      <c r="B6" s="9">
        <v>3250</v>
      </c>
      <c r="C6" s="10" t="s">
        <v>24</v>
      </c>
      <c r="D6" s="11" t="s">
        <v>24</v>
      </c>
      <c r="E6" s="12" t="s">
        <v>24</v>
      </c>
      <c r="G6" t="s">
        <v>92</v>
      </c>
    </row>
    <row r="7" spans="1:7" ht="12.75">
      <c r="A7" s="8" t="s">
        <v>46</v>
      </c>
      <c r="B7" s="9">
        <v>3575</v>
      </c>
      <c r="C7" s="10" t="s">
        <v>24</v>
      </c>
      <c r="D7" s="11" t="s">
        <v>24</v>
      </c>
      <c r="E7" s="12" t="s">
        <v>24</v>
      </c>
      <c r="G7" t="s">
        <v>93</v>
      </c>
    </row>
    <row r="8" spans="1:10" ht="12.75">
      <c r="A8" s="8" t="s">
        <v>39</v>
      </c>
      <c r="B8" s="9">
        <v>2540</v>
      </c>
      <c r="C8" s="10">
        <f>B6-B8</f>
        <v>710</v>
      </c>
      <c r="D8" s="11">
        <v>0</v>
      </c>
      <c r="E8" s="12">
        <f>B8*D8</f>
        <v>0</v>
      </c>
      <c r="G8" t="s">
        <v>94</v>
      </c>
      <c r="H8" s="32">
        <v>10280</v>
      </c>
      <c r="I8" t="s">
        <v>95</v>
      </c>
      <c r="J8" t="s">
        <v>104</v>
      </c>
    </row>
    <row r="9" spans="1:5" ht="12.75">
      <c r="A9" s="8" t="s">
        <v>40</v>
      </c>
      <c r="B9" s="9">
        <v>1906</v>
      </c>
      <c r="C9" s="10">
        <f>B7-B9</f>
        <v>1669</v>
      </c>
      <c r="D9" s="11">
        <f>B3</f>
        <v>139</v>
      </c>
      <c r="E9" s="12">
        <f>B9*D9</f>
        <v>264934</v>
      </c>
    </row>
    <row r="10" spans="1:7" ht="12.75">
      <c r="A10" s="8" t="s">
        <v>41</v>
      </c>
      <c r="B10" s="11">
        <v>4446</v>
      </c>
      <c r="C10" s="10">
        <f>B4-B10</f>
        <v>1854</v>
      </c>
      <c r="D10" s="11">
        <f>IF(B10=0,0,E10/B10)</f>
        <v>59.589293747188485</v>
      </c>
      <c r="E10" s="12">
        <f>E8+E9</f>
        <v>264934</v>
      </c>
      <c r="G10" s="39"/>
    </row>
    <row r="11" spans="1:5" ht="12.75">
      <c r="A11" s="8" t="s">
        <v>42</v>
      </c>
      <c r="B11" s="11">
        <f>B5-B10</f>
        <v>8554</v>
      </c>
      <c r="C11" s="10" t="s">
        <v>24</v>
      </c>
      <c r="D11" s="11" t="s">
        <v>24</v>
      </c>
      <c r="E11" s="12" t="s">
        <v>24</v>
      </c>
    </row>
    <row r="12" spans="1:5" ht="12.75">
      <c r="A12" s="8"/>
      <c r="B12" s="5"/>
      <c r="C12" s="6"/>
      <c r="D12" s="5"/>
      <c r="E12" s="7"/>
    </row>
    <row r="13" spans="1:5" ht="12.75">
      <c r="A13" s="4" t="s">
        <v>56</v>
      </c>
      <c r="B13" s="5"/>
      <c r="C13" s="6"/>
      <c r="D13" s="5" t="s">
        <v>32</v>
      </c>
      <c r="E13" s="7"/>
    </row>
    <row r="14" spans="1:5" ht="12.75">
      <c r="A14" s="8" t="s">
        <v>4</v>
      </c>
      <c r="B14" s="9">
        <f>'Basic Demonstrator'!B9</f>
        <v>195</v>
      </c>
      <c r="C14" s="10" t="s">
        <v>24</v>
      </c>
      <c r="D14" s="9">
        <v>60</v>
      </c>
      <c r="E14" s="12">
        <f aca="true" t="shared" si="0" ref="E14:E28">B14*D14</f>
        <v>11700</v>
      </c>
    </row>
    <row r="15" spans="1:5" ht="12.75">
      <c r="A15" s="8" t="s">
        <v>5</v>
      </c>
      <c r="B15" s="9">
        <f>'Basic Demonstrator'!B10</f>
        <v>175</v>
      </c>
      <c r="C15" s="10" t="s">
        <v>24</v>
      </c>
      <c r="D15" s="9">
        <v>60</v>
      </c>
      <c r="E15" s="12">
        <f t="shared" si="0"/>
        <v>10500</v>
      </c>
    </row>
    <row r="16" spans="1:5" ht="12.75">
      <c r="A16" s="8" t="s">
        <v>6</v>
      </c>
      <c r="B16" s="9">
        <v>75</v>
      </c>
      <c r="C16" s="10" t="s">
        <v>24</v>
      </c>
      <c r="D16" s="9">
        <v>84</v>
      </c>
      <c r="E16" s="12">
        <f t="shared" si="0"/>
        <v>6300</v>
      </c>
    </row>
    <row r="17" spans="1:5" ht="12.75">
      <c r="A17" s="8" t="s">
        <v>19</v>
      </c>
      <c r="B17" s="9">
        <v>155</v>
      </c>
      <c r="C17" s="10" t="s">
        <v>24</v>
      </c>
      <c r="D17" s="9">
        <v>105</v>
      </c>
      <c r="E17" s="12">
        <f t="shared" si="0"/>
        <v>16275</v>
      </c>
    </row>
    <row r="18" spans="1:5" ht="12.75">
      <c r="A18" s="8" t="s">
        <v>7</v>
      </c>
      <c r="B18" s="9">
        <v>100</v>
      </c>
      <c r="C18" s="10" t="s">
        <v>24</v>
      </c>
      <c r="D18" s="9">
        <v>180</v>
      </c>
      <c r="E18" s="12">
        <f t="shared" si="0"/>
        <v>18000</v>
      </c>
    </row>
    <row r="19" spans="1:5" ht="12.75">
      <c r="A19" s="8" t="str">
        <f>'Basic Demonstrator'!A13</f>
        <v>Other (tool box)</v>
      </c>
      <c r="B19" s="9">
        <v>100</v>
      </c>
      <c r="C19" s="10" t="s">
        <v>24</v>
      </c>
      <c r="D19" s="9">
        <v>105</v>
      </c>
      <c r="E19" s="12">
        <f t="shared" si="0"/>
        <v>10500</v>
      </c>
    </row>
    <row r="20" spans="1:5" ht="12.75">
      <c r="A20" s="8" t="str">
        <f>'Basic Demonstrator'!A14</f>
        <v>Other (generator)</v>
      </c>
      <c r="B20" s="9">
        <v>0</v>
      </c>
      <c r="C20" s="10" t="s">
        <v>24</v>
      </c>
      <c r="D20" s="9">
        <v>105</v>
      </c>
      <c r="E20" s="12">
        <f t="shared" si="0"/>
        <v>0</v>
      </c>
    </row>
    <row r="21" spans="1:5" ht="12.75">
      <c r="A21" s="8" t="str">
        <f>'Basic Demonstrator'!A15</f>
        <v>Other (firewood)</v>
      </c>
      <c r="B21" s="9">
        <v>0</v>
      </c>
      <c r="C21" s="10" t="s">
        <v>24</v>
      </c>
      <c r="D21" s="9">
        <v>150</v>
      </c>
      <c r="E21" s="12">
        <f t="shared" si="0"/>
        <v>0</v>
      </c>
    </row>
    <row r="22" spans="1:5" ht="12.75">
      <c r="A22" s="8" t="str">
        <f>'Basic Demonstrator'!A16</f>
        <v>Other (Miscellaneous Stuff)</v>
      </c>
      <c r="B22" s="9">
        <v>0</v>
      </c>
      <c r="C22" s="10" t="s">
        <v>24</v>
      </c>
      <c r="D22" s="9">
        <v>150</v>
      </c>
      <c r="E22" s="12">
        <f t="shared" si="0"/>
        <v>0</v>
      </c>
    </row>
    <row r="23" spans="1:5" ht="12.75">
      <c r="A23" s="8" t="s">
        <v>8</v>
      </c>
      <c r="B23" s="9">
        <v>0</v>
      </c>
      <c r="C23" s="10" t="s">
        <v>24</v>
      </c>
      <c r="D23" s="9">
        <v>0</v>
      </c>
      <c r="E23" s="12">
        <f t="shared" si="0"/>
        <v>0</v>
      </c>
    </row>
    <row r="24" spans="1:5" ht="12.75">
      <c r="A24" s="8" t="s">
        <v>8</v>
      </c>
      <c r="B24" s="9">
        <v>0</v>
      </c>
      <c r="C24" s="10" t="s">
        <v>24</v>
      </c>
      <c r="D24" s="9">
        <v>0</v>
      </c>
      <c r="E24" s="12">
        <f t="shared" si="0"/>
        <v>0</v>
      </c>
    </row>
    <row r="25" spans="1:5" ht="12.75">
      <c r="A25" s="8" t="s">
        <v>8</v>
      </c>
      <c r="B25" s="9">
        <v>0</v>
      </c>
      <c r="C25" s="10" t="s">
        <v>24</v>
      </c>
      <c r="D25" s="9">
        <v>0</v>
      </c>
      <c r="E25" s="12">
        <f t="shared" si="0"/>
        <v>0</v>
      </c>
    </row>
    <row r="26" spans="1:5" ht="12.75">
      <c r="A26" s="8" t="s">
        <v>8</v>
      </c>
      <c r="B26" s="9">
        <v>0</v>
      </c>
      <c r="C26" s="10" t="s">
        <v>24</v>
      </c>
      <c r="D26" s="9">
        <v>0</v>
      </c>
      <c r="E26" s="12">
        <f t="shared" si="0"/>
        <v>0</v>
      </c>
    </row>
    <row r="27" spans="1:5" ht="12.75">
      <c r="A27" s="8" t="s">
        <v>8</v>
      </c>
      <c r="B27" s="9">
        <v>0</v>
      </c>
      <c r="C27" s="10" t="s">
        <v>24</v>
      </c>
      <c r="D27" s="9">
        <v>0</v>
      </c>
      <c r="E27" s="12">
        <f t="shared" si="0"/>
        <v>0</v>
      </c>
    </row>
    <row r="28" spans="1:5" ht="12.75">
      <c r="A28" s="8" t="s">
        <v>8</v>
      </c>
      <c r="B28" s="9">
        <v>0</v>
      </c>
      <c r="C28" s="10" t="s">
        <v>24</v>
      </c>
      <c r="D28" s="9">
        <v>0</v>
      </c>
      <c r="E28" s="12">
        <f t="shared" si="0"/>
        <v>0</v>
      </c>
    </row>
    <row r="29" spans="1:5" ht="12.75">
      <c r="A29" s="8" t="s">
        <v>26</v>
      </c>
      <c r="B29" s="11">
        <f>SUM(B14:B28)</f>
        <v>800</v>
      </c>
      <c r="C29" s="10" t="s">
        <v>24</v>
      </c>
      <c r="D29" s="11">
        <f>IF(B29=0,0,E29/B29)</f>
        <v>91.59375</v>
      </c>
      <c r="E29" s="12">
        <f>SUM(E14:E28)</f>
        <v>73275</v>
      </c>
    </row>
    <row r="30" spans="1:5" ht="12.75">
      <c r="A30" s="8"/>
      <c r="B30" s="5"/>
      <c r="C30" s="6"/>
      <c r="D30" s="5"/>
      <c r="E30" s="7"/>
    </row>
    <row r="31" spans="1:5" ht="12.75">
      <c r="A31" s="4" t="s">
        <v>57</v>
      </c>
      <c r="B31" s="5"/>
      <c r="C31" s="6"/>
      <c r="D31" s="5"/>
      <c r="E31" s="7"/>
    </row>
    <row r="32" spans="1:5" ht="12.75">
      <c r="A32" s="8" t="s">
        <v>47</v>
      </c>
      <c r="B32" s="11">
        <f>B29+B10</f>
        <v>5246</v>
      </c>
      <c r="C32" s="10">
        <f>B4-B32</f>
        <v>1054</v>
      </c>
      <c r="D32" s="11">
        <f>IF(B32=0,0,E32/B32)</f>
        <v>64.46988181471598</v>
      </c>
      <c r="E32" s="12">
        <f>E10+E29</f>
        <v>338209</v>
      </c>
    </row>
    <row r="33" spans="1:5" ht="12.75">
      <c r="A33" s="8" t="s">
        <v>48</v>
      </c>
      <c r="B33" s="11">
        <f>B32-B34</f>
        <v>2812.8417266187053</v>
      </c>
      <c r="C33" s="10">
        <f>B6-B33</f>
        <v>437.15827338129475</v>
      </c>
      <c r="D33" s="11">
        <v>0</v>
      </c>
      <c r="E33" s="12">
        <v>0</v>
      </c>
    </row>
    <row r="34" spans="1:5" ht="12.75">
      <c r="A34" s="8" t="s">
        <v>49</v>
      </c>
      <c r="B34" s="11">
        <f>IF(D34=0,0,E34/D34)</f>
        <v>2433.1582733812947</v>
      </c>
      <c r="C34" s="10">
        <f>B7-B34</f>
        <v>1141.8417266187053</v>
      </c>
      <c r="D34" s="11">
        <f>B3</f>
        <v>139</v>
      </c>
      <c r="E34" s="12">
        <f>E32</f>
        <v>338209</v>
      </c>
    </row>
    <row r="35" spans="1:5" ht="12.75">
      <c r="A35" s="8" t="s">
        <v>42</v>
      </c>
      <c r="B35" s="11" t="s">
        <v>24</v>
      </c>
      <c r="C35" s="10">
        <f>B5-B32</f>
        <v>7754</v>
      </c>
      <c r="D35" s="11" t="s">
        <v>24</v>
      </c>
      <c r="E35" s="12" t="s">
        <v>24</v>
      </c>
    </row>
    <row r="36" spans="1:5" ht="13.5" thickBot="1">
      <c r="A36" s="14"/>
      <c r="B36" s="15"/>
      <c r="C36" s="16"/>
      <c r="D36" s="15"/>
      <c r="E36" s="17"/>
    </row>
    <row r="37" spans="1:5" ht="12.75">
      <c r="A37" s="3" t="s">
        <v>0</v>
      </c>
      <c r="B37" s="22"/>
      <c r="C37" s="23"/>
      <c r="D37" s="22"/>
      <c r="E37" s="24"/>
    </row>
    <row r="38" spans="1:5" ht="12.75">
      <c r="A38" s="8" t="s">
        <v>43</v>
      </c>
      <c r="B38" s="9">
        <v>6000</v>
      </c>
      <c r="C38" s="10" t="s">
        <v>24</v>
      </c>
      <c r="D38" s="11" t="s">
        <v>24</v>
      </c>
      <c r="E38" s="12" t="s">
        <v>24</v>
      </c>
    </row>
    <row r="39" spans="1:5" ht="12.75">
      <c r="A39" s="8" t="s">
        <v>50</v>
      </c>
      <c r="B39" s="9">
        <v>7000</v>
      </c>
      <c r="C39" s="10" t="s">
        <v>24</v>
      </c>
      <c r="D39" s="11" t="s">
        <v>24</v>
      </c>
      <c r="E39" s="12" t="s">
        <v>24</v>
      </c>
    </row>
    <row r="40" spans="1:5" ht="12.75">
      <c r="A40" s="8" t="s">
        <v>25</v>
      </c>
      <c r="B40" s="9">
        <v>156</v>
      </c>
      <c r="C40" s="10" t="s">
        <v>24</v>
      </c>
      <c r="D40" s="11" t="s">
        <v>24</v>
      </c>
      <c r="E40" s="12" t="s">
        <v>24</v>
      </c>
    </row>
    <row r="41" spans="1:8" ht="12.75">
      <c r="A41" s="8" t="s">
        <v>37</v>
      </c>
      <c r="B41" s="9">
        <v>3675</v>
      </c>
      <c r="C41" s="10" t="s">
        <v>24</v>
      </c>
      <c r="D41" s="11">
        <f>B40</f>
        <v>156</v>
      </c>
      <c r="E41" s="12">
        <f>B41*D41</f>
        <v>573300</v>
      </c>
      <c r="H41" s="32"/>
    </row>
    <row r="42" spans="1:8" ht="12.75">
      <c r="A42" s="8" t="s">
        <v>36</v>
      </c>
      <c r="B42" s="9">
        <v>320</v>
      </c>
      <c r="C42" s="10" t="s">
        <v>24</v>
      </c>
      <c r="D42" s="11">
        <v>0</v>
      </c>
      <c r="E42" s="12">
        <f>B42*D42</f>
        <v>0</v>
      </c>
      <c r="H42" s="32"/>
    </row>
    <row r="43" spans="1:8" ht="12.75">
      <c r="A43" s="8" t="s">
        <v>38</v>
      </c>
      <c r="B43" s="11">
        <f>B42+B41</f>
        <v>3995</v>
      </c>
      <c r="C43" s="10" t="s">
        <v>24</v>
      </c>
      <c r="D43" s="11">
        <f>IF(B43=0,0,E43/B43)</f>
        <v>143.5043804755945</v>
      </c>
      <c r="E43" s="12">
        <f>E42+E41</f>
        <v>573300</v>
      </c>
      <c r="H43" s="32"/>
    </row>
    <row r="44" spans="1:5" ht="12.75">
      <c r="A44" s="8"/>
      <c r="B44" s="5"/>
      <c r="C44" s="6"/>
      <c r="D44" s="5"/>
      <c r="E44" s="7"/>
    </row>
    <row r="45" spans="1:5" ht="12.75">
      <c r="A45" s="4" t="s">
        <v>9</v>
      </c>
      <c r="B45" s="5"/>
      <c r="C45" s="6"/>
      <c r="D45" s="5" t="s">
        <v>33</v>
      </c>
      <c r="E45" s="7"/>
    </row>
    <row r="46" spans="1:5" ht="12.75">
      <c r="A46" s="8" t="s">
        <v>21</v>
      </c>
      <c r="B46" s="9">
        <v>0</v>
      </c>
      <c r="C46" s="10" t="s">
        <v>24</v>
      </c>
      <c r="D46" s="9">
        <v>0</v>
      </c>
      <c r="E46" s="12">
        <f aca="true" t="shared" si="1" ref="E46:E62">B46*D46</f>
        <v>0</v>
      </c>
    </row>
    <row r="47" spans="1:5" ht="12.75">
      <c r="A47" s="8" t="s">
        <v>10</v>
      </c>
      <c r="B47" s="9">
        <v>0</v>
      </c>
      <c r="C47" s="10" t="s">
        <v>24</v>
      </c>
      <c r="D47" s="9">
        <v>0</v>
      </c>
      <c r="E47" s="12">
        <f t="shared" si="1"/>
        <v>0</v>
      </c>
    </row>
    <row r="48" spans="1:5" ht="12.75">
      <c r="A48" s="8" t="s">
        <v>11</v>
      </c>
      <c r="B48" s="9">
        <v>0</v>
      </c>
      <c r="C48" s="10" t="s">
        <v>24</v>
      </c>
      <c r="D48" s="9">
        <v>0</v>
      </c>
      <c r="E48" s="12">
        <f t="shared" si="1"/>
        <v>0</v>
      </c>
    </row>
    <row r="49" spans="1:5" ht="12.75">
      <c r="A49" s="8" t="s">
        <v>12</v>
      </c>
      <c r="B49" s="9">
        <v>0</v>
      </c>
      <c r="C49" s="10" t="s">
        <v>24</v>
      </c>
      <c r="D49" s="9">
        <v>0</v>
      </c>
      <c r="E49" s="12">
        <f t="shared" si="1"/>
        <v>0</v>
      </c>
    </row>
    <row r="50" spans="1:5" ht="12.75">
      <c r="A50" s="8" t="s">
        <v>62</v>
      </c>
      <c r="B50" s="9">
        <v>48</v>
      </c>
      <c r="C50" s="10"/>
      <c r="D50" s="9">
        <v>248</v>
      </c>
      <c r="E50" s="12">
        <f t="shared" si="1"/>
        <v>11904</v>
      </c>
    </row>
    <row r="51" spans="1:5" ht="12.75">
      <c r="A51" s="8" t="s">
        <v>63</v>
      </c>
      <c r="B51" s="9">
        <v>0</v>
      </c>
      <c r="C51" s="10"/>
      <c r="D51" s="9">
        <v>0</v>
      </c>
      <c r="E51" s="12">
        <f t="shared" si="1"/>
        <v>0</v>
      </c>
    </row>
    <row r="52" spans="1:5" ht="12.75">
      <c r="A52" s="8" t="s">
        <v>20</v>
      </c>
      <c r="B52" s="9">
        <f>'Basic Demonstrator'!B40</f>
        <v>150</v>
      </c>
      <c r="C52" s="10" t="s">
        <v>24</v>
      </c>
      <c r="D52" s="9">
        <v>40</v>
      </c>
      <c r="E52" s="12">
        <f t="shared" si="1"/>
        <v>6000</v>
      </c>
    </row>
    <row r="53" spans="1:5" ht="12.75">
      <c r="A53" s="8" t="s">
        <v>13</v>
      </c>
      <c r="B53" s="9">
        <f>'Basic Demonstrator'!B41</f>
        <v>120</v>
      </c>
      <c r="C53" s="10" t="s">
        <v>24</v>
      </c>
      <c r="D53" s="9">
        <v>40</v>
      </c>
      <c r="E53" s="12">
        <f t="shared" si="1"/>
        <v>4800</v>
      </c>
    </row>
    <row r="54" spans="1:5" ht="12.75">
      <c r="A54" s="8" t="s">
        <v>14</v>
      </c>
      <c r="B54" s="9">
        <f>'Basic Demonstrator'!B42</f>
        <v>0</v>
      </c>
      <c r="C54" s="10" t="s">
        <v>24</v>
      </c>
      <c r="D54" s="9">
        <v>0</v>
      </c>
      <c r="E54" s="12">
        <f t="shared" si="1"/>
        <v>0</v>
      </c>
    </row>
    <row r="55" spans="1:5" ht="12.75">
      <c r="A55" s="8" t="str">
        <f>'Basic Demonstrator'!A43</f>
        <v>Other (Spare Tire )</v>
      </c>
      <c r="B55" s="9">
        <f>'Basic Demonstrator'!B43</f>
        <v>75</v>
      </c>
      <c r="C55" s="10" t="s">
        <v>24</v>
      </c>
      <c r="D55" s="9">
        <v>252</v>
      </c>
      <c r="E55" s="12">
        <f t="shared" si="1"/>
        <v>18900</v>
      </c>
    </row>
    <row r="56" spans="1:5" ht="12.75">
      <c r="A56" s="8" t="str">
        <f>'Basic Demonstrator'!A44</f>
        <v>Other (Air Cond )</v>
      </c>
      <c r="B56" s="9">
        <f>'Basic Demonstrator'!B44</f>
        <v>100</v>
      </c>
      <c r="C56" s="10" t="s">
        <v>24</v>
      </c>
      <c r="D56" s="9">
        <v>138</v>
      </c>
      <c r="E56" s="12">
        <f t="shared" si="1"/>
        <v>13800</v>
      </c>
    </row>
    <row r="57" spans="1:5" ht="12.75">
      <c r="A57" s="8" t="str">
        <f>'Basic Demonstrator'!A45</f>
        <v>Other (Microwave )</v>
      </c>
      <c r="B57" s="9">
        <f>'Basic Demonstrator'!B45</f>
        <v>50</v>
      </c>
      <c r="C57" s="10" t="s">
        <v>24</v>
      </c>
      <c r="D57" s="9">
        <v>150</v>
      </c>
      <c r="E57" s="12">
        <f t="shared" si="1"/>
        <v>7500</v>
      </c>
    </row>
    <row r="58" spans="1:5" ht="12.75">
      <c r="A58" s="8" t="str">
        <f>'Basic Demonstrator'!A46</f>
        <v>Other (Stereo )</v>
      </c>
      <c r="B58" s="9">
        <f>'Basic Demonstrator'!B46</f>
        <v>25</v>
      </c>
      <c r="C58" s="10" t="s">
        <v>24</v>
      </c>
      <c r="D58" s="9">
        <v>120</v>
      </c>
      <c r="E58" s="12">
        <f t="shared" si="1"/>
        <v>3000</v>
      </c>
    </row>
    <row r="59" spans="1:5" ht="12.75">
      <c r="A59" s="8" t="str">
        <f>'Basic Demonstrator'!A47</f>
        <v>Other (Misc Stuff)</v>
      </c>
      <c r="B59" s="9">
        <v>150</v>
      </c>
      <c r="C59" s="10" t="s">
        <v>24</v>
      </c>
      <c r="D59" s="9">
        <v>60</v>
      </c>
      <c r="E59" s="12">
        <f t="shared" si="1"/>
        <v>9000</v>
      </c>
    </row>
    <row r="60" spans="1:5" ht="12.75">
      <c r="A60" s="8" t="s">
        <v>90</v>
      </c>
      <c r="B60" s="9">
        <v>150</v>
      </c>
      <c r="C60" s="10"/>
      <c r="D60" s="9">
        <v>213</v>
      </c>
      <c r="E60" s="12">
        <f t="shared" si="1"/>
        <v>31950</v>
      </c>
    </row>
    <row r="61" spans="1:5" ht="12.75">
      <c r="A61" s="8" t="s">
        <v>105</v>
      </c>
      <c r="B61" s="9">
        <v>150</v>
      </c>
      <c r="C61" s="10"/>
      <c r="D61" s="9">
        <v>120</v>
      </c>
      <c r="E61" s="12">
        <f t="shared" si="1"/>
        <v>18000</v>
      </c>
    </row>
    <row r="62" spans="1:5" ht="12.75">
      <c r="A62" s="8" t="str">
        <f>'Basic Demonstrator'!A48</f>
        <v>Other (Awning )</v>
      </c>
      <c r="B62" s="9">
        <v>0</v>
      </c>
      <c r="C62" s="10" t="s">
        <v>24</v>
      </c>
      <c r="D62" s="9">
        <v>0</v>
      </c>
      <c r="E62" s="12">
        <f t="shared" si="1"/>
        <v>0</v>
      </c>
    </row>
    <row r="63" spans="1:5" ht="12.75">
      <c r="A63" s="8" t="s">
        <v>26</v>
      </c>
      <c r="B63" s="11">
        <f>SUM(B46:B62)</f>
        <v>1018</v>
      </c>
      <c r="C63" s="10" t="s">
        <v>24</v>
      </c>
      <c r="D63" s="11">
        <f>IF(B63=0,0,E63/B63)</f>
        <v>122.64636542239685</v>
      </c>
      <c r="E63" s="12">
        <f>SUM(E46:E62)</f>
        <v>124854</v>
      </c>
    </row>
    <row r="64" spans="1:5" ht="12.75">
      <c r="A64" s="8"/>
      <c r="B64" s="5"/>
      <c r="C64" s="6"/>
      <c r="D64" s="5"/>
      <c r="E64" s="7"/>
    </row>
    <row r="65" spans="1:7" ht="12.75">
      <c r="A65" s="4" t="s">
        <v>16</v>
      </c>
      <c r="B65" s="5"/>
      <c r="C65" s="6"/>
      <c r="D65" s="5"/>
      <c r="E65" s="7"/>
      <c r="G65" s="33"/>
    </row>
    <row r="66" spans="1:8" ht="12.75">
      <c r="A66" s="8" t="s">
        <v>51</v>
      </c>
      <c r="B66" s="11">
        <f>B43+B63</f>
        <v>5013</v>
      </c>
      <c r="C66" s="10">
        <f>B38-B66</f>
        <v>987</v>
      </c>
      <c r="D66" s="11">
        <f>IF(B66=0,0,E66/B66)</f>
        <v>139.2687013764213</v>
      </c>
      <c r="E66" s="12">
        <f>E43+E63</f>
        <v>698154</v>
      </c>
      <c r="H66" s="32"/>
    </row>
    <row r="67" spans="1:8" ht="12.75">
      <c r="A67" s="8" t="s">
        <v>52</v>
      </c>
      <c r="B67" s="11">
        <f>IF(D67=0,0,E67/D67)</f>
        <v>4475.346153846154</v>
      </c>
      <c r="C67" s="10">
        <f>B39-B67</f>
        <v>2524.6538461538457</v>
      </c>
      <c r="D67" s="11">
        <f>B40</f>
        <v>156</v>
      </c>
      <c r="E67" s="12">
        <f>E66</f>
        <v>698154</v>
      </c>
      <c r="H67" s="32"/>
    </row>
    <row r="68" spans="1:8" ht="12.75">
      <c r="A68" s="8" t="s">
        <v>17</v>
      </c>
      <c r="B68" s="11">
        <f>B66*B69</f>
        <v>601.56</v>
      </c>
      <c r="C68" s="10" t="s">
        <v>24</v>
      </c>
      <c r="D68" s="11" t="s">
        <v>24</v>
      </c>
      <c r="E68" s="12" t="s">
        <v>24</v>
      </c>
      <c r="H68" s="32"/>
    </row>
    <row r="69" spans="1:5" ht="12.75">
      <c r="A69" s="8" t="s">
        <v>18</v>
      </c>
      <c r="B69" s="13">
        <v>0.12</v>
      </c>
      <c r="C69" s="10" t="s">
        <v>24</v>
      </c>
      <c r="D69" s="11" t="s">
        <v>24</v>
      </c>
      <c r="E69" s="12" t="s">
        <v>24</v>
      </c>
    </row>
    <row r="70" spans="1:5" ht="13.5" thickBot="1">
      <c r="A70" s="14"/>
      <c r="B70" s="25"/>
      <c r="C70" s="26"/>
      <c r="D70" s="25"/>
      <c r="E70" s="27"/>
    </row>
    <row r="71" spans="1:5" ht="12.75">
      <c r="A71" s="3" t="s">
        <v>58</v>
      </c>
      <c r="B71" s="28"/>
      <c r="C71" s="29"/>
      <c r="D71" s="28"/>
      <c r="E71" s="30"/>
    </row>
    <row r="72" spans="1:5" ht="12.75">
      <c r="A72" s="8" t="s">
        <v>27</v>
      </c>
      <c r="B72" s="11">
        <f>B32</f>
        <v>5246</v>
      </c>
      <c r="C72" s="10" t="s">
        <v>24</v>
      </c>
      <c r="D72" s="11">
        <f>D32</f>
        <v>64.46988181471598</v>
      </c>
      <c r="E72" s="12">
        <f>E32</f>
        <v>338209</v>
      </c>
    </row>
    <row r="73" spans="1:5" ht="12.75">
      <c r="A73" s="8" t="s">
        <v>28</v>
      </c>
      <c r="B73" s="11">
        <f>B68</f>
        <v>601.56</v>
      </c>
      <c r="C73" s="10" t="s">
        <v>24</v>
      </c>
      <c r="D73" s="11">
        <f>D18</f>
        <v>180</v>
      </c>
      <c r="E73" s="12">
        <f>B73*D73</f>
        <v>108280.79999999999</v>
      </c>
    </row>
    <row r="74" spans="1:5" ht="12.75">
      <c r="A74" s="8" t="s">
        <v>31</v>
      </c>
      <c r="B74" s="11">
        <f>B72+B73</f>
        <v>5847.5599999999995</v>
      </c>
      <c r="C74" s="10">
        <f>B4-B74</f>
        <v>452.4400000000005</v>
      </c>
      <c r="D74" s="11">
        <f>IF(B74=0,0,E74/B74)</f>
        <v>76.35488990279707</v>
      </c>
      <c r="E74" s="12">
        <f>E72+E73</f>
        <v>446489.8</v>
      </c>
    </row>
    <row r="75" spans="1:5" ht="12.75">
      <c r="A75" s="8" t="s">
        <v>29</v>
      </c>
      <c r="B75" s="11">
        <f>B74-B76</f>
        <v>2635.4031654676255</v>
      </c>
      <c r="C75" s="10">
        <f>B6-B75</f>
        <v>614.5968345323745</v>
      </c>
      <c r="D75" s="11">
        <v>0</v>
      </c>
      <c r="E75" s="12">
        <v>0</v>
      </c>
    </row>
    <row r="76" spans="1:5" ht="12.75">
      <c r="A76" s="8" t="s">
        <v>30</v>
      </c>
      <c r="B76" s="11">
        <f>IF(D76=0,0,E76/D76)</f>
        <v>3212.156834532374</v>
      </c>
      <c r="C76" s="10">
        <f>B7-B76</f>
        <v>362.843165467626</v>
      </c>
      <c r="D76" s="11">
        <f>B3</f>
        <v>139</v>
      </c>
      <c r="E76" s="12">
        <f>E74</f>
        <v>446489.8</v>
      </c>
    </row>
    <row r="77" spans="1:5" ht="12.75">
      <c r="A77" s="8" t="s">
        <v>53</v>
      </c>
      <c r="B77" s="11">
        <f>B72+B66</f>
        <v>10259</v>
      </c>
      <c r="C77" s="10">
        <f>B5-B77</f>
        <v>2741</v>
      </c>
      <c r="D77" s="11" t="s">
        <v>24</v>
      </c>
      <c r="E77" s="12" t="s">
        <v>24</v>
      </c>
    </row>
    <row r="78" spans="1:5" ht="13.5" thickBot="1">
      <c r="A78" s="14"/>
      <c r="B78" s="25"/>
      <c r="C78" s="26"/>
      <c r="D78" s="25"/>
      <c r="E78" s="27"/>
    </row>
    <row r="79" spans="1:5" ht="12.75">
      <c r="A79" s="64" t="s">
        <v>34</v>
      </c>
      <c r="B79" s="65"/>
      <c r="C79" s="65"/>
      <c r="D79" s="65"/>
      <c r="E79" s="66"/>
    </row>
    <row r="80" spans="1:5" ht="12.75">
      <c r="A80" s="67" t="s">
        <v>35</v>
      </c>
      <c r="B80" s="68"/>
      <c r="C80" s="68"/>
      <c r="D80" s="68"/>
      <c r="E80" s="69"/>
    </row>
    <row r="81" spans="1:5" ht="12.75">
      <c r="A81" s="70" t="s">
        <v>59</v>
      </c>
      <c r="B81" s="68"/>
      <c r="C81" s="68"/>
      <c r="D81" s="68"/>
      <c r="E81" s="69"/>
    </row>
    <row r="82" spans="1:5" ht="12.75">
      <c r="A82" s="70" t="s">
        <v>79</v>
      </c>
      <c r="B82" s="68"/>
      <c r="C82" s="68"/>
      <c r="D82" s="68"/>
      <c r="E82" s="69"/>
    </row>
    <row r="83" spans="1:5" ht="26.25" customHeight="1">
      <c r="A83" s="51" t="s">
        <v>60</v>
      </c>
      <c r="B83" s="61"/>
      <c r="C83" s="61"/>
      <c r="D83" s="61"/>
      <c r="E83" s="52"/>
    </row>
    <row r="84" spans="1:5" ht="26.25" customHeight="1">
      <c r="A84" s="55" t="s">
        <v>61</v>
      </c>
      <c r="B84" s="63"/>
      <c r="C84" s="63"/>
      <c r="D84" s="63"/>
      <c r="E84" s="56"/>
    </row>
    <row r="85" spans="1:5" ht="39" customHeight="1">
      <c r="A85" s="59" t="s">
        <v>64</v>
      </c>
      <c r="B85" s="71"/>
      <c r="C85" s="71"/>
      <c r="D85" s="71"/>
      <c r="E85" s="60"/>
    </row>
    <row r="86" spans="1:5" ht="117.75" customHeight="1" thickBot="1">
      <c r="A86" s="53" t="s">
        <v>54</v>
      </c>
      <c r="B86" s="62"/>
      <c r="C86" s="62"/>
      <c r="D86" s="62"/>
      <c r="E86" s="54"/>
    </row>
    <row r="88" ht="12.75">
      <c r="A88" s="31"/>
    </row>
  </sheetData>
  <mergeCells count="8">
    <mergeCell ref="A83:E83"/>
    <mergeCell ref="A86:E86"/>
    <mergeCell ref="A84:E84"/>
    <mergeCell ref="A79:E79"/>
    <mergeCell ref="A80:E80"/>
    <mergeCell ref="A81:E81"/>
    <mergeCell ref="A82:E82"/>
    <mergeCell ref="A85:E85"/>
  </mergeCells>
  <printOptions horizontalCentered="1"/>
  <pageMargins left="0.75" right="0.75" top="1" bottom="1" header="0.5" footer="0.5"/>
  <pageSetup horizontalDpi="300" verticalDpi="300" orientation="portrait" r:id="rId1"/>
  <headerFooter alignWithMargins="0">
    <oddHeader>&amp;CTruck and Trailer Weight Demonstrator</oddHeader>
  </headerFooter>
  <rowBreaks count="2" manualBreakCount="2">
    <brk id="36" max="255" man="1"/>
    <brk id="78" max="255" man="1"/>
  </rowBreaks>
</worksheet>
</file>

<file path=xl/worksheets/sheet3.xml><?xml version="1.0" encoding="utf-8"?>
<worksheet xmlns="http://schemas.openxmlformats.org/spreadsheetml/2006/main" xmlns:r="http://schemas.openxmlformats.org/officeDocument/2006/relationships">
  <dimension ref="A1:D9"/>
  <sheetViews>
    <sheetView workbookViewId="0" topLeftCell="A1">
      <selection activeCell="D14" sqref="D14"/>
    </sheetView>
  </sheetViews>
  <sheetFormatPr defaultColWidth="9.140625" defaultRowHeight="12.75"/>
  <cols>
    <col min="1" max="1" width="12.140625" style="0" customWidth="1"/>
    <col min="2" max="4" width="9.140625" style="41" customWidth="1"/>
  </cols>
  <sheetData>
    <row r="1" spans="2:4" ht="12.75">
      <c r="B1" s="43" t="s">
        <v>99</v>
      </c>
      <c r="C1" s="49" t="s">
        <v>100</v>
      </c>
      <c r="D1" s="43" t="s">
        <v>101</v>
      </c>
    </row>
    <row r="2" spans="1:4" ht="12.75">
      <c r="A2" s="46" t="s">
        <v>96</v>
      </c>
      <c r="B2" s="42">
        <v>13000</v>
      </c>
      <c r="C2" s="44">
        <v>10280</v>
      </c>
      <c r="D2" s="42">
        <f>B2-C2</f>
        <v>2720</v>
      </c>
    </row>
    <row r="3" spans="1:4" ht="12.75">
      <c r="A3" s="46" t="s">
        <v>97</v>
      </c>
      <c r="B3" s="42">
        <v>3250</v>
      </c>
      <c r="C3" s="44">
        <v>2700</v>
      </c>
      <c r="D3" s="42">
        <f>B3-C3</f>
        <v>550</v>
      </c>
    </row>
    <row r="4" spans="1:4" ht="12.75">
      <c r="A4" s="46" t="s">
        <v>98</v>
      </c>
      <c r="B4" s="42">
        <v>3575</v>
      </c>
      <c r="C4" s="42">
        <f>C2-(C3+C5)</f>
        <v>2800</v>
      </c>
      <c r="D4" s="42">
        <f>B4-C4</f>
        <v>775</v>
      </c>
    </row>
    <row r="5" spans="1:4" ht="12.75">
      <c r="A5" s="46" t="s">
        <v>102</v>
      </c>
      <c r="B5" s="42">
        <v>6000</v>
      </c>
      <c r="C5" s="42">
        <v>4780</v>
      </c>
      <c r="D5" s="42">
        <f>B5-C5</f>
        <v>1220</v>
      </c>
    </row>
    <row r="6" spans="1:3" ht="12.75">
      <c r="A6" s="47"/>
      <c r="C6" s="45">
        <f>SUM(C3:C4)</f>
        <v>5500</v>
      </c>
    </row>
    <row r="7" ht="12.75">
      <c r="A7" s="47"/>
    </row>
    <row r="8" spans="1:4" ht="12.75">
      <c r="A8" s="47" t="s">
        <v>67</v>
      </c>
      <c r="C8" s="50">
        <f>C5*0.12</f>
        <v>573.6</v>
      </c>
      <c r="D8" s="50"/>
    </row>
    <row r="9" spans="1:4" ht="12.75">
      <c r="A9" s="48" t="s">
        <v>103</v>
      </c>
      <c r="B9" s="41">
        <v>6300</v>
      </c>
      <c r="C9" s="50">
        <f>C4+C3</f>
        <v>5500</v>
      </c>
      <c r="D9" s="50">
        <f>B9-C9</f>
        <v>800</v>
      </c>
    </row>
  </sheetData>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klenger@klenger.net</Manager>
  <Company>www.klenger.net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Towing Weight Demonstrator</dc:title>
  <dc:subject/>
  <dc:creator>Kenneth Lenger</dc:creator>
  <cp:keywords/>
  <dc:description>Legal Disclamer: This calculation demonstrator is intended for demonstration purposes only.  It is not intended as a device to select the safest and best combination of tow vehicle and trailer.  You still have to use your own best judgment in selecting the best and safest combination of truck and RV.  You still have to use your own best judgment in using a certain combination of truck and RV.  If you use this calculation demonstrator for anything other than its intended purpose of demonstration, neither its author nor the web site it's posted on nor the owner of the web site it's posted on nor the owner of the hosting service of the web site it's posted on is responsible or liable for any damages or injuries resulting from the misuse of this calculation demonstrator.				
</dc:description>
  <cp:lastModifiedBy>The Wade's</cp:lastModifiedBy>
  <cp:lastPrinted>2003-06-06T03:35:04Z</cp:lastPrinted>
  <dcterms:created xsi:type="dcterms:W3CDTF">2003-06-01T20:21:22Z</dcterms:created>
  <dcterms:modified xsi:type="dcterms:W3CDTF">2005-02-12T04:09:41Z</dcterms:modified>
  <cp:category/>
  <cp:version/>
  <cp:contentType/>
  <cp:contentStatus/>
</cp:coreProperties>
</file>